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20" windowWidth="15135" windowHeight="9300"/>
  </bookViews>
  <sheets>
    <sheet name="wall" sheetId="1" r:id="rId1"/>
  </sheets>
  <definedNames>
    <definedName name="_xlnm.Print_Area" localSheetId="0">wall!$A$1:$O$47</definedName>
  </definedNames>
  <calcPr calcId="124519"/>
</workbook>
</file>

<file path=xl/calcChain.xml><?xml version="1.0" encoding="utf-8"?>
<calcChain xmlns="http://schemas.openxmlformats.org/spreadsheetml/2006/main">
  <c r="F16" i="1"/>
  <c r="K16" s="1"/>
  <c r="F14"/>
  <c r="K14" s="1"/>
  <c r="F12"/>
  <c r="F10"/>
  <c r="F18"/>
  <c r="K10"/>
  <c r="K12"/>
  <c r="K18"/>
  <c r="K20"/>
  <c r="K22"/>
  <c r="K24"/>
  <c r="K26"/>
  <c r="K28"/>
  <c r="K30"/>
  <c r="K32"/>
  <c r="K34"/>
  <c r="K36"/>
  <c r="K8"/>
  <c r="G10"/>
  <c r="G12"/>
  <c r="G14"/>
  <c r="G16"/>
  <c r="G18"/>
  <c r="G20"/>
  <c r="G22"/>
  <c r="G24"/>
  <c r="G26"/>
  <c r="G28"/>
  <c r="G30"/>
  <c r="G32"/>
  <c r="G34"/>
  <c r="G36"/>
  <c r="G8"/>
  <c r="I18"/>
  <c r="H12"/>
  <c r="N10"/>
  <c r="I22"/>
  <c r="M24"/>
  <c r="H36"/>
  <c r="M8"/>
  <c r="H14"/>
  <c r="M36"/>
  <c r="M14"/>
  <c r="M32"/>
  <c r="M34"/>
  <c r="H16"/>
  <c r="M30"/>
  <c r="N26"/>
  <c r="M28"/>
  <c r="I20"/>
  <c r="L28"/>
  <c r="M20"/>
  <c r="N36"/>
  <c r="L32"/>
  <c r="N22"/>
  <c r="M10"/>
  <c r="J12"/>
  <c r="H18"/>
  <c r="L12"/>
  <c r="I14"/>
  <c r="N32"/>
  <c r="M16"/>
  <c r="I30"/>
  <c r="J32"/>
  <c r="N34"/>
  <c r="I16"/>
  <c r="M22"/>
  <c r="N28"/>
  <c r="I26"/>
  <c r="J28"/>
  <c r="N24"/>
  <c r="L34"/>
  <c r="J16"/>
  <c r="N16"/>
  <c r="N20"/>
  <c r="H22"/>
  <c r="J24"/>
  <c r="I28"/>
  <c r="H8"/>
  <c r="N14"/>
  <c r="J36"/>
  <c r="J14"/>
  <c r="H32"/>
  <c r="I32"/>
  <c r="J34"/>
  <c r="N30"/>
  <c r="L20"/>
  <c r="N12"/>
  <c r="N18"/>
  <c r="L18"/>
  <c r="I24"/>
  <c r="I12"/>
  <c r="M12"/>
  <c r="L24"/>
  <c r="M18"/>
  <c r="J18"/>
  <c r="H24"/>
  <c r="J26"/>
  <c r="J20"/>
  <c r="J22"/>
  <c r="K38" l="1"/>
  <c r="K42" s="1"/>
  <c r="G38"/>
  <c r="G42" s="1"/>
  <c r="L16"/>
  <c r="J10"/>
  <c r="H28"/>
  <c r="L14"/>
  <c r="H26"/>
  <c r="L22"/>
  <c r="H20"/>
  <c r="L30"/>
  <c r="H34"/>
  <c r="I8"/>
  <c r="N8"/>
  <c r="I36"/>
  <c r="L26"/>
  <c r="L10"/>
  <c r="H30"/>
  <c r="J30"/>
  <c r="I34"/>
  <c r="I10"/>
  <c r="L8"/>
  <c r="L36"/>
  <c r="H10"/>
  <c r="J8"/>
  <c r="M26"/>
  <c r="M38" l="1"/>
  <c r="M42" s="1"/>
  <c r="H38"/>
  <c r="H42" s="1"/>
  <c r="L38"/>
  <c r="L42" s="1"/>
  <c r="J38"/>
  <c r="J42" s="1"/>
  <c r="I38"/>
  <c r="I42" s="1"/>
  <c r="N38"/>
  <c r="N42" s="1"/>
  <c r="M44" l="1"/>
</calcChain>
</file>

<file path=xl/sharedStrings.xml><?xml version="1.0" encoding="utf-8"?>
<sst xmlns="http://schemas.openxmlformats.org/spreadsheetml/2006/main" count="32" uniqueCount="30">
  <si>
    <t>POS.</t>
  </si>
  <si>
    <t>mm</t>
  </si>
  <si>
    <t>T</t>
  </si>
  <si>
    <t>LENGTH</t>
  </si>
  <si>
    <t>m</t>
  </si>
  <si>
    <t>NUM.</t>
  </si>
  <si>
    <t>LENGTH PER POS.</t>
  </si>
  <si>
    <t>T12</t>
  </si>
  <si>
    <t>T16</t>
  </si>
  <si>
    <t>T25</t>
  </si>
  <si>
    <t>T20</t>
  </si>
  <si>
    <t>T32</t>
  </si>
  <si>
    <t>TOTAL LENGTH  (m)</t>
  </si>
  <si>
    <t>UNIT WEIGTH  (kg/m)</t>
  </si>
  <si>
    <t>TOTAL WEIGHT  (kg)</t>
  </si>
  <si>
    <t>T14</t>
  </si>
  <si>
    <t>GRAND TOTAL  (kg)</t>
  </si>
  <si>
    <t>T10</t>
  </si>
  <si>
    <r>
      <t>Roof Slab Bar (</t>
    </r>
    <r>
      <rPr>
        <sz val="10"/>
        <rFont val="Calibri"/>
        <family val="2"/>
      </rPr>
      <t>Φ</t>
    </r>
    <r>
      <rPr>
        <sz val="10"/>
        <rFont val="Arial"/>
        <family val="2"/>
      </rPr>
      <t>10@20)</t>
    </r>
  </si>
  <si>
    <t>Wall Front Bar To Level -3.65 (Φ20@20)</t>
  </si>
  <si>
    <t>Wall Back Bar To Level -3.65 (Φ25@20)</t>
  </si>
  <si>
    <t>Wall Back Bar Of -3.65 To Level +0.3 (Φ18@20)</t>
  </si>
  <si>
    <t>Wall Front Bar Of -3.65 To Level +0.3 (Φ18@20)</t>
  </si>
  <si>
    <t>T18</t>
  </si>
  <si>
    <t>Wall Horizontal Bar (Φ12@25)</t>
  </si>
  <si>
    <t>Foundation Top Bar (Φ20@20)</t>
  </si>
  <si>
    <t>Foundation Bot Bar (Φ20@20)</t>
  </si>
  <si>
    <t>Foundation Add Bar (Φ25) - Direct X</t>
  </si>
  <si>
    <t>Foundation Add Bar (Φ25) - Direct Y</t>
  </si>
  <si>
    <t>لیستوفر آرماتورها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</si>
</sst>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Calibri"/>
      <family val="2"/>
    </font>
    <font>
      <b/>
      <sz val="13"/>
      <color theme="1"/>
      <name val="B Roya"/>
      <charset val="178"/>
    </font>
    <font>
      <sz val="16"/>
      <name val="B Roya"/>
      <charset val="178"/>
    </font>
    <font>
      <sz val="8"/>
      <name val="B Roya"/>
      <charset val="17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" fontId="13" fillId="0" borderId="14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1" fontId="13" fillId="0" borderId="1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left" vertical="center" indent="1"/>
    </xf>
    <xf numFmtId="0" fontId="0" fillId="0" borderId="12" xfId="0" applyNumberFormat="1" applyBorder="1" applyAlignment="1">
      <alignment horizontal="left" vertical="center" indent="1"/>
    </xf>
    <xf numFmtId="0" fontId="9" fillId="0" borderId="10" xfId="0" applyNumberFormat="1" applyFon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left" vertical="center" inden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64"/>
  <sheetViews>
    <sheetView showZeros="0" tabSelected="1" topLeftCell="A3" zoomScale="85" zoomScaleNormal="85" zoomScaleSheetLayoutView="115" workbookViewId="0">
      <selection activeCell="P7" sqref="P7"/>
    </sheetView>
  </sheetViews>
  <sheetFormatPr defaultRowHeight="12.75"/>
  <cols>
    <col min="1" max="1" width="0.85546875" style="1" customWidth="1"/>
    <col min="2" max="2" width="0.7109375" style="1" customWidth="1"/>
    <col min="3" max="3" width="42.28515625" style="1" customWidth="1"/>
    <col min="4" max="4" width="6.5703125" style="1" customWidth="1"/>
    <col min="5" max="5" width="9" style="1" customWidth="1"/>
    <col min="6" max="6" width="7.140625" style="1" customWidth="1"/>
    <col min="7" max="13" width="9.5703125" style="1" customWidth="1"/>
    <col min="14" max="14" width="7.5703125" style="1" customWidth="1"/>
    <col min="15" max="15" width="1.140625" style="1" customWidth="1"/>
    <col min="16" max="16384" width="9.140625" style="1"/>
  </cols>
  <sheetData>
    <row r="1" spans="1:15" customFormat="1" ht="31.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s="5" customFormat="1" ht="26.25" customHeight="1">
      <c r="A2" s="11"/>
      <c r="B2" s="11"/>
      <c r="C2" s="14" t="s">
        <v>29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  <c r="O2" s="11"/>
    </row>
    <row r="3" spans="1:15" ht="6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9.75" customHeight="1">
      <c r="A4" s="6"/>
      <c r="B4" s="6"/>
      <c r="C4" s="21" t="s">
        <v>0</v>
      </c>
      <c r="D4" s="47" t="s">
        <v>2</v>
      </c>
      <c r="E4" s="21" t="s">
        <v>3</v>
      </c>
      <c r="F4" s="21" t="s">
        <v>5</v>
      </c>
      <c r="G4" s="10"/>
      <c r="H4" s="51" t="s">
        <v>6</v>
      </c>
      <c r="I4" s="51"/>
      <c r="J4" s="51"/>
      <c r="K4" s="51"/>
      <c r="L4" s="51"/>
      <c r="M4" s="51"/>
      <c r="N4" s="52"/>
      <c r="O4" s="6"/>
    </row>
    <row r="5" spans="1:15" s="2" customFormat="1" ht="9.75" customHeight="1">
      <c r="A5" s="12"/>
      <c r="B5" s="12"/>
      <c r="C5" s="23"/>
      <c r="D5" s="48"/>
      <c r="E5" s="23"/>
      <c r="F5" s="23"/>
      <c r="G5" s="9"/>
      <c r="H5" s="53"/>
      <c r="I5" s="53"/>
      <c r="J5" s="53"/>
      <c r="K5" s="53"/>
      <c r="L5" s="53"/>
      <c r="M5" s="53"/>
      <c r="N5" s="54"/>
      <c r="O5" s="12"/>
    </row>
    <row r="6" spans="1:15" s="2" customFormat="1" ht="9.75" customHeight="1">
      <c r="A6" s="12"/>
      <c r="B6" s="12"/>
      <c r="C6" s="23"/>
      <c r="D6" s="49" t="s">
        <v>1</v>
      </c>
      <c r="E6" s="23" t="s">
        <v>4</v>
      </c>
      <c r="F6" s="23"/>
      <c r="G6" s="24" t="s">
        <v>17</v>
      </c>
      <c r="H6" s="24" t="s">
        <v>7</v>
      </c>
      <c r="I6" s="21" t="s">
        <v>15</v>
      </c>
      <c r="J6" s="45" t="s">
        <v>8</v>
      </c>
      <c r="K6" s="21" t="s">
        <v>23</v>
      </c>
      <c r="L6" s="45" t="s">
        <v>10</v>
      </c>
      <c r="M6" s="45" t="s">
        <v>9</v>
      </c>
      <c r="N6" s="45" t="s">
        <v>11</v>
      </c>
      <c r="O6" s="12"/>
    </row>
    <row r="7" spans="1:15" s="2" customFormat="1" ht="9.75" customHeight="1">
      <c r="A7" s="12"/>
      <c r="B7" s="12"/>
      <c r="C7" s="22"/>
      <c r="D7" s="50"/>
      <c r="E7" s="22"/>
      <c r="F7" s="22"/>
      <c r="G7" s="24"/>
      <c r="H7" s="24"/>
      <c r="I7" s="22"/>
      <c r="J7" s="45"/>
      <c r="K7" s="22"/>
      <c r="L7" s="45"/>
      <c r="M7" s="45"/>
      <c r="N7" s="45"/>
      <c r="O7" s="12"/>
    </row>
    <row r="8" spans="1:15" s="2" customFormat="1" ht="9.75" customHeight="1">
      <c r="A8" s="12"/>
      <c r="B8" s="12"/>
      <c r="C8" s="25" t="s">
        <v>18</v>
      </c>
      <c r="D8" s="27">
        <v>10</v>
      </c>
      <c r="E8" s="27">
        <v>10</v>
      </c>
      <c r="F8" s="27">
        <v>3862</v>
      </c>
      <c r="G8" s="19">
        <f>IF(D8=10,ROUND(E8*F8,1),0)</f>
        <v>38620</v>
      </c>
      <c r="H8" s="19">
        <f>IF(D8=12,ROUND(E8*F8,1),0)</f>
        <v>0</v>
      </c>
      <c r="I8" s="19">
        <f>IF(D8=14,ROUND(E8*F8,1),0)</f>
        <v>0</v>
      </c>
      <c r="J8" s="19">
        <f>IF(D8=16,ROUND(E8*F8,1),0)</f>
        <v>0</v>
      </c>
      <c r="K8" s="19">
        <f>IF(D8=18,ROUND(E8*F8,1),0)</f>
        <v>0</v>
      </c>
      <c r="L8" s="19">
        <f>IF(D8=20,ROUND(E8*F8,1),0)</f>
        <v>0</v>
      </c>
      <c r="M8" s="19">
        <f>IF(D8=25,ROUND(E8*F8,1),0)</f>
        <v>0</v>
      </c>
      <c r="N8" s="19">
        <f>IF(D8=32,ROUND(E8*F8,1),0)</f>
        <v>0</v>
      </c>
      <c r="O8" s="12"/>
    </row>
    <row r="9" spans="1:15" ht="9.75" customHeight="1">
      <c r="A9" s="6"/>
      <c r="B9" s="6"/>
      <c r="C9" s="26"/>
      <c r="D9" s="28"/>
      <c r="E9" s="28"/>
      <c r="F9" s="28"/>
      <c r="G9" s="20"/>
      <c r="H9" s="20"/>
      <c r="I9" s="20"/>
      <c r="J9" s="20"/>
      <c r="K9" s="20"/>
      <c r="L9" s="20"/>
      <c r="M9" s="20"/>
      <c r="N9" s="20"/>
      <c r="O9" s="6"/>
    </row>
    <row r="10" spans="1:15" ht="9.75" customHeight="1">
      <c r="A10" s="6"/>
      <c r="B10" s="6"/>
      <c r="C10" s="25" t="s">
        <v>20</v>
      </c>
      <c r="D10" s="27">
        <v>25</v>
      </c>
      <c r="E10" s="27">
        <v>6.35</v>
      </c>
      <c r="F10" s="27">
        <f>ROUND(113/0.2+1,0)</f>
        <v>566</v>
      </c>
      <c r="G10" s="19">
        <f t="shared" ref="G10" si="0">IF(D10=10,ROUND(E10*F10,1),0)</f>
        <v>0</v>
      </c>
      <c r="H10" s="19">
        <f>IF(D10=12,ROUND(E10*F10,1),0)</f>
        <v>0</v>
      </c>
      <c r="I10" s="19">
        <f>IF(D10=14,ROUND(E10*F10,1),0)</f>
        <v>0</v>
      </c>
      <c r="J10" s="19">
        <f>IF(D10=16,ROUND(E10*F10,1),0)</f>
        <v>0</v>
      </c>
      <c r="K10" s="19">
        <f t="shared" ref="K10" si="1">IF(D10=18,ROUND(E10*F10,1),0)</f>
        <v>0</v>
      </c>
      <c r="L10" s="19">
        <f>IF(D10=20,ROUND(E10*F10,1),0)</f>
        <v>0</v>
      </c>
      <c r="M10" s="19">
        <f>IF(D10=25,ROUND(E10*F10,1),0)</f>
        <v>3594.1</v>
      </c>
      <c r="N10" s="19">
        <f>IF(D10=32,ROUND(E10*F10,1),0)</f>
        <v>0</v>
      </c>
      <c r="O10" s="6"/>
    </row>
    <row r="11" spans="1:15" ht="9.75" customHeight="1">
      <c r="A11" s="6"/>
      <c r="B11" s="6"/>
      <c r="C11" s="26"/>
      <c r="D11" s="28"/>
      <c r="E11" s="28"/>
      <c r="F11" s="28"/>
      <c r="G11" s="20"/>
      <c r="H11" s="20"/>
      <c r="I11" s="20"/>
      <c r="J11" s="20"/>
      <c r="K11" s="20"/>
      <c r="L11" s="20"/>
      <c r="M11" s="20"/>
      <c r="N11" s="20"/>
      <c r="O11" s="6"/>
    </row>
    <row r="12" spans="1:15" ht="9.75" customHeight="1">
      <c r="A12" s="6"/>
      <c r="B12" s="6"/>
      <c r="C12" s="25" t="s">
        <v>19</v>
      </c>
      <c r="D12" s="27">
        <v>20</v>
      </c>
      <c r="E12" s="27">
        <v>6.05</v>
      </c>
      <c r="F12" s="27">
        <f>ROUND(113/0.2+1,0)</f>
        <v>566</v>
      </c>
      <c r="G12" s="19">
        <f t="shared" ref="G12" si="2">IF(D12=10,ROUND(E12*F12,1),0)</f>
        <v>0</v>
      </c>
      <c r="H12" s="19">
        <f>IF(D12=12,ROUND(E12*F12,1),0)</f>
        <v>0</v>
      </c>
      <c r="I12" s="19">
        <f>IF(D12=14,ROUND(E12*F12,1),0)</f>
        <v>0</v>
      </c>
      <c r="J12" s="19">
        <f>IF(D12=16,ROUND(E12*F12,1),0)</f>
        <v>0</v>
      </c>
      <c r="K12" s="19">
        <f t="shared" ref="K12" si="3">IF(D12=18,ROUND(E12*F12,1),0)</f>
        <v>0</v>
      </c>
      <c r="L12" s="19">
        <f>IF(D12=20,ROUND(E12*F12,1),0)</f>
        <v>3424.3</v>
      </c>
      <c r="M12" s="19">
        <f>IF(D12=25,ROUND(E12*F12,1),0)</f>
        <v>0</v>
      </c>
      <c r="N12" s="19">
        <f>IF(D12=32,ROUND(E12*F12,1),0)</f>
        <v>0</v>
      </c>
      <c r="O12" s="6"/>
    </row>
    <row r="13" spans="1:15" ht="9.75" customHeight="1">
      <c r="A13" s="6"/>
      <c r="B13" s="6"/>
      <c r="C13" s="26"/>
      <c r="D13" s="28"/>
      <c r="E13" s="28"/>
      <c r="F13" s="28"/>
      <c r="G13" s="20"/>
      <c r="H13" s="20"/>
      <c r="I13" s="20"/>
      <c r="J13" s="20"/>
      <c r="K13" s="20"/>
      <c r="L13" s="20"/>
      <c r="M13" s="20"/>
      <c r="N13" s="20"/>
      <c r="O13" s="6"/>
    </row>
    <row r="14" spans="1:15" ht="9.75" customHeight="1">
      <c r="A14" s="6"/>
      <c r="B14" s="6"/>
      <c r="C14" s="25" t="s">
        <v>21</v>
      </c>
      <c r="D14" s="27">
        <v>18</v>
      </c>
      <c r="E14" s="27">
        <v>5.2</v>
      </c>
      <c r="F14" s="27">
        <f>ROUND(113/0.2+1,0)</f>
        <v>566</v>
      </c>
      <c r="G14" s="19">
        <f t="shared" ref="G14" si="4">IF(D14=10,ROUND(E14*F14,1),0)</f>
        <v>0</v>
      </c>
      <c r="H14" s="19">
        <f>IF(D14=12,ROUND(E14*F14,1),0)</f>
        <v>0</v>
      </c>
      <c r="I14" s="19">
        <f>IF(D14=14,ROUND(E14*F14,1),0)</f>
        <v>0</v>
      </c>
      <c r="J14" s="19">
        <f>IF(D14=16,ROUND(E14*F14,1),0)</f>
        <v>0</v>
      </c>
      <c r="K14" s="19">
        <f t="shared" ref="K14" si="5">IF(D14=18,ROUND(E14*F14,1),0)</f>
        <v>2943.2</v>
      </c>
      <c r="L14" s="19">
        <f>IF(D14=20,ROUND(E14*F14,1),0)</f>
        <v>0</v>
      </c>
      <c r="M14" s="19">
        <f>IF(D14=25,ROUND(E14*F14,1),0)</f>
        <v>0</v>
      </c>
      <c r="N14" s="19">
        <f>IF(D14=32,ROUND(E14*F14,1),0)</f>
        <v>0</v>
      </c>
      <c r="O14" s="6"/>
    </row>
    <row r="15" spans="1:15" ht="9.75" customHeight="1">
      <c r="A15" s="6"/>
      <c r="B15" s="6"/>
      <c r="C15" s="26"/>
      <c r="D15" s="28"/>
      <c r="E15" s="28"/>
      <c r="F15" s="28"/>
      <c r="G15" s="20"/>
      <c r="H15" s="20"/>
      <c r="I15" s="20"/>
      <c r="J15" s="20"/>
      <c r="K15" s="20"/>
      <c r="L15" s="20"/>
      <c r="M15" s="20"/>
      <c r="N15" s="20"/>
      <c r="O15" s="6"/>
    </row>
    <row r="16" spans="1:15" ht="9.75" customHeight="1">
      <c r="A16" s="6"/>
      <c r="B16" s="6"/>
      <c r="C16" s="25" t="s">
        <v>22</v>
      </c>
      <c r="D16" s="27">
        <v>18</v>
      </c>
      <c r="E16" s="27">
        <v>5.2</v>
      </c>
      <c r="F16" s="27">
        <f>ROUND(113/0.2+1,0)</f>
        <v>566</v>
      </c>
      <c r="G16" s="19">
        <f t="shared" ref="G16" si="6">IF(D16=10,ROUND(E16*F16,1),0)</f>
        <v>0</v>
      </c>
      <c r="H16" s="19">
        <f>IF(D16=12,ROUND(E16*F16,1),0)</f>
        <v>0</v>
      </c>
      <c r="I16" s="19">
        <f>IF(D16=14,ROUND(E16*F16,1),0)</f>
        <v>0</v>
      </c>
      <c r="J16" s="19">
        <f>IF(D16=16,ROUND(E16*F16,1),0)</f>
        <v>0</v>
      </c>
      <c r="K16" s="19">
        <f t="shared" ref="K16" si="7">IF(D16=18,ROUND(E16*F16,1),0)</f>
        <v>2943.2</v>
      </c>
      <c r="L16" s="19">
        <f>IF(D16=20,ROUND(E16*F16,1),0)</f>
        <v>0</v>
      </c>
      <c r="M16" s="19">
        <f>IF(D16=25,ROUND(E16*F16,1),0)</f>
        <v>0</v>
      </c>
      <c r="N16" s="19">
        <f>IF(D16=32,ROUND(E16*F16,1),0)</f>
        <v>0</v>
      </c>
      <c r="O16" s="6"/>
    </row>
    <row r="17" spans="1:15" ht="9.75" customHeight="1">
      <c r="A17" s="6"/>
      <c r="B17" s="6"/>
      <c r="C17" s="26"/>
      <c r="D17" s="28"/>
      <c r="E17" s="28"/>
      <c r="F17" s="28"/>
      <c r="G17" s="20"/>
      <c r="H17" s="20"/>
      <c r="I17" s="20"/>
      <c r="J17" s="20"/>
      <c r="K17" s="20"/>
      <c r="L17" s="20"/>
      <c r="M17" s="20"/>
      <c r="N17" s="20"/>
      <c r="O17" s="6"/>
    </row>
    <row r="18" spans="1:15" ht="9.75" customHeight="1">
      <c r="A18" s="6"/>
      <c r="B18" s="6"/>
      <c r="C18" s="25" t="s">
        <v>24</v>
      </c>
      <c r="D18" s="27">
        <v>12</v>
      </c>
      <c r="E18" s="27">
        <v>113</v>
      </c>
      <c r="F18" s="27">
        <f>ROUND(10.5/0.25+1,0)*2</f>
        <v>86</v>
      </c>
      <c r="G18" s="19">
        <f t="shared" ref="G18" si="8">IF(D18=10,ROUND(E18*F18,1),0)</f>
        <v>0</v>
      </c>
      <c r="H18" s="19">
        <f>IF(D18=12,ROUND(E18*F18,1),0)</f>
        <v>9718</v>
      </c>
      <c r="I18" s="19">
        <f>IF(D18=14,ROUND(E18*F18,1),0)</f>
        <v>0</v>
      </c>
      <c r="J18" s="19">
        <f>IF(D18=16,ROUND(E18*F18,1),0)</f>
        <v>0</v>
      </c>
      <c r="K18" s="19">
        <f t="shared" ref="K18" si="9">IF(D18=18,ROUND(E18*F18,1),0)</f>
        <v>0</v>
      </c>
      <c r="L18" s="19">
        <f>IF(D18=20,ROUND(E18*F18,1),0)</f>
        <v>0</v>
      </c>
      <c r="M18" s="19">
        <f>IF(D18=25,ROUND(E18*F18,1),0)</f>
        <v>0</v>
      </c>
      <c r="N18" s="19">
        <f>IF(D18=32,ROUND(E18*F18,1),0)</f>
        <v>0</v>
      </c>
      <c r="O18" s="6"/>
    </row>
    <row r="19" spans="1:15" ht="9.75" customHeight="1">
      <c r="A19" s="6"/>
      <c r="B19" s="6"/>
      <c r="C19" s="26"/>
      <c r="D19" s="28"/>
      <c r="E19" s="28"/>
      <c r="F19" s="28"/>
      <c r="G19" s="20"/>
      <c r="H19" s="20"/>
      <c r="I19" s="20"/>
      <c r="J19" s="20"/>
      <c r="K19" s="20"/>
      <c r="L19" s="20"/>
      <c r="M19" s="20"/>
      <c r="N19" s="20"/>
      <c r="O19" s="6"/>
    </row>
    <row r="20" spans="1:15" ht="9.75" customHeight="1">
      <c r="A20" s="6"/>
      <c r="B20" s="6"/>
      <c r="C20" s="25" t="s">
        <v>25</v>
      </c>
      <c r="D20" s="27">
        <v>20</v>
      </c>
      <c r="E20" s="27">
        <v>10</v>
      </c>
      <c r="F20" s="27">
        <v>849</v>
      </c>
      <c r="G20" s="19">
        <f t="shared" ref="G20" si="10">IF(D20=10,ROUND(E20*F20,1),0)</f>
        <v>0</v>
      </c>
      <c r="H20" s="19">
        <f>IF(D20=12,ROUND(E20*F20,1),0)</f>
        <v>0</v>
      </c>
      <c r="I20" s="19">
        <f>IF(D20=14,ROUND(E20*F20,1),0)</f>
        <v>0</v>
      </c>
      <c r="J20" s="19">
        <f>IF(D20=16,ROUND(E20*F20,1),0)</f>
        <v>0</v>
      </c>
      <c r="K20" s="19">
        <f t="shared" ref="K20" si="11">IF(D20=18,ROUND(E20*F20,1),0)</f>
        <v>0</v>
      </c>
      <c r="L20" s="19">
        <f>IF(D20=20,ROUND(E20*F20,1),0)</f>
        <v>8490</v>
      </c>
      <c r="M20" s="19">
        <f>IF(D20=25,ROUND(E20*F20,1),0)</f>
        <v>0</v>
      </c>
      <c r="N20" s="19">
        <f>IF(D20=32,ROUND(E20*F20,1),0)</f>
        <v>0</v>
      </c>
      <c r="O20" s="6"/>
    </row>
    <row r="21" spans="1:15" ht="9.75" customHeight="1">
      <c r="A21" s="6"/>
      <c r="B21" s="6"/>
      <c r="C21" s="26"/>
      <c r="D21" s="28"/>
      <c r="E21" s="28"/>
      <c r="F21" s="28"/>
      <c r="G21" s="20"/>
      <c r="H21" s="20"/>
      <c r="I21" s="20"/>
      <c r="J21" s="20"/>
      <c r="K21" s="20"/>
      <c r="L21" s="20"/>
      <c r="M21" s="20"/>
      <c r="N21" s="20"/>
      <c r="O21" s="6"/>
    </row>
    <row r="22" spans="1:15" ht="9.75" customHeight="1">
      <c r="A22" s="6"/>
      <c r="B22" s="6"/>
      <c r="C22" s="25" t="s">
        <v>26</v>
      </c>
      <c r="D22" s="27">
        <v>20</v>
      </c>
      <c r="E22" s="27">
        <v>10</v>
      </c>
      <c r="F22" s="27">
        <v>849</v>
      </c>
      <c r="G22" s="19">
        <f t="shared" ref="G22" si="12">IF(D22=10,ROUND(E22*F22,1),0)</f>
        <v>0</v>
      </c>
      <c r="H22" s="19">
        <f>IF(D22=12,ROUND(E22*F22,1),0)</f>
        <v>0</v>
      </c>
      <c r="I22" s="19">
        <f>IF(D22=14,ROUND(E22*F22,1),0)</f>
        <v>0</v>
      </c>
      <c r="J22" s="19">
        <f>IF(D22=16,ROUND(E22*F22,1),0)</f>
        <v>0</v>
      </c>
      <c r="K22" s="19">
        <f t="shared" ref="K22" si="13">IF(D22=18,ROUND(E22*F22,1),0)</f>
        <v>0</v>
      </c>
      <c r="L22" s="19">
        <f>IF(D22=20,ROUND(E22*F22,1),0)</f>
        <v>8490</v>
      </c>
      <c r="M22" s="19">
        <f>IF(D22=25,ROUND(E22*F22,1),0)</f>
        <v>0</v>
      </c>
      <c r="N22" s="19">
        <f>IF(D22=32,ROUND(E22*F22,1),0)</f>
        <v>0</v>
      </c>
      <c r="O22" s="6"/>
    </row>
    <row r="23" spans="1:15" ht="9.75" customHeight="1">
      <c r="A23" s="6"/>
      <c r="B23" s="6"/>
      <c r="C23" s="26"/>
      <c r="D23" s="28"/>
      <c r="E23" s="28"/>
      <c r="F23" s="28"/>
      <c r="G23" s="20"/>
      <c r="H23" s="20"/>
      <c r="I23" s="20"/>
      <c r="J23" s="20"/>
      <c r="K23" s="20"/>
      <c r="L23" s="20"/>
      <c r="M23" s="20"/>
      <c r="N23" s="20"/>
      <c r="O23" s="6"/>
    </row>
    <row r="24" spans="1:15" ht="9.75" customHeight="1">
      <c r="A24" s="6"/>
      <c r="B24" s="6"/>
      <c r="C24" s="25" t="s">
        <v>28</v>
      </c>
      <c r="D24" s="27">
        <v>25</v>
      </c>
      <c r="E24" s="27">
        <v>12</v>
      </c>
      <c r="F24" s="27">
        <v>25</v>
      </c>
      <c r="G24" s="19">
        <f t="shared" ref="G24" si="14">IF(D24=10,ROUND(E24*F24,1),0)</f>
        <v>0</v>
      </c>
      <c r="H24" s="19">
        <f>IF(D24=12,ROUND(E24*F24,1),0)</f>
        <v>0</v>
      </c>
      <c r="I24" s="19">
        <f>IF(D24=14,ROUND(E24*F24,1),0)</f>
        <v>0</v>
      </c>
      <c r="J24" s="19">
        <f>IF(D24=16,ROUND(E24*F24,1),0)</f>
        <v>0</v>
      </c>
      <c r="K24" s="19">
        <f t="shared" ref="K24" si="15">IF(D24=18,ROUND(E24*F24,1),0)</f>
        <v>0</v>
      </c>
      <c r="L24" s="19">
        <f>IF(D24=20,ROUND(E24*F24,1),0)</f>
        <v>0</v>
      </c>
      <c r="M24" s="19">
        <f>IF(D24=25,ROUND(E24*F24,1),0)</f>
        <v>300</v>
      </c>
      <c r="N24" s="19">
        <f>IF(D24=32,ROUND(E24*F24,1),0)</f>
        <v>0</v>
      </c>
      <c r="O24" s="6"/>
    </row>
    <row r="25" spans="1:15" ht="9.75" customHeight="1">
      <c r="A25" s="4"/>
      <c r="B25" s="6"/>
      <c r="C25" s="26"/>
      <c r="D25" s="28"/>
      <c r="E25" s="28"/>
      <c r="F25" s="28"/>
      <c r="G25" s="20"/>
      <c r="H25" s="20"/>
      <c r="I25" s="20"/>
      <c r="J25" s="20"/>
      <c r="K25" s="20"/>
      <c r="L25" s="20"/>
      <c r="M25" s="20"/>
      <c r="N25" s="20"/>
      <c r="O25" s="6"/>
    </row>
    <row r="26" spans="1:15" ht="9.75" customHeight="1">
      <c r="A26" s="4"/>
      <c r="B26" s="6"/>
      <c r="C26" s="25" t="s">
        <v>28</v>
      </c>
      <c r="D26" s="27">
        <v>25</v>
      </c>
      <c r="E26" s="27">
        <v>10</v>
      </c>
      <c r="F26" s="27">
        <v>15</v>
      </c>
      <c r="G26" s="19">
        <f t="shared" ref="G26" si="16">IF(D26=10,ROUND(E26*F26,1),0)</f>
        <v>0</v>
      </c>
      <c r="H26" s="19">
        <f>IF(D26=12,ROUND(E26*F26,1),0)</f>
        <v>0</v>
      </c>
      <c r="I26" s="19">
        <f>IF(D26=14,ROUND(E26*F26,1),0)</f>
        <v>0</v>
      </c>
      <c r="J26" s="19">
        <f>IF(D26=16,ROUND(E26*F26,1),0)</f>
        <v>0</v>
      </c>
      <c r="K26" s="19">
        <f t="shared" ref="K26" si="17">IF(D26=18,ROUND(E26*F26,1),0)</f>
        <v>0</v>
      </c>
      <c r="L26" s="19">
        <f>IF(D26=20,ROUND(E26*F26,1),0)</f>
        <v>0</v>
      </c>
      <c r="M26" s="19">
        <f>IF(D26=25,ROUND(E26*F26,1),0)</f>
        <v>150</v>
      </c>
      <c r="N26" s="19">
        <f>IF(D26=32,ROUND(E26*F26,1),0)</f>
        <v>0</v>
      </c>
      <c r="O26" s="6"/>
    </row>
    <row r="27" spans="1:15" ht="9.75" customHeight="1">
      <c r="A27" s="4"/>
      <c r="B27" s="6"/>
      <c r="C27" s="26"/>
      <c r="D27" s="28"/>
      <c r="E27" s="28"/>
      <c r="F27" s="28"/>
      <c r="G27" s="20"/>
      <c r="H27" s="20"/>
      <c r="I27" s="20"/>
      <c r="J27" s="20"/>
      <c r="K27" s="20"/>
      <c r="L27" s="20"/>
      <c r="M27" s="20"/>
      <c r="N27" s="20"/>
      <c r="O27" s="6"/>
    </row>
    <row r="28" spans="1:15" ht="9.75" customHeight="1">
      <c r="A28" s="4"/>
      <c r="B28" s="6"/>
      <c r="C28" s="25" t="s">
        <v>28</v>
      </c>
      <c r="D28" s="27">
        <v>25</v>
      </c>
      <c r="E28" s="27">
        <v>6</v>
      </c>
      <c r="F28" s="27">
        <v>12</v>
      </c>
      <c r="G28" s="19">
        <f t="shared" ref="G28" si="18">IF(D28=10,ROUND(E28*F28,1),0)</f>
        <v>0</v>
      </c>
      <c r="H28" s="19">
        <f>IF(D28=12,ROUND(E28*F28,1),0)</f>
        <v>0</v>
      </c>
      <c r="I28" s="19">
        <f>IF(D28=14,ROUND(E28*F28,1),0)</f>
        <v>0</v>
      </c>
      <c r="J28" s="19">
        <f>IF(D28=16,ROUND(E28*F28,1),0)</f>
        <v>0</v>
      </c>
      <c r="K28" s="19">
        <f t="shared" ref="K28" si="19">IF(D28=18,ROUND(E28*F28,1),0)</f>
        <v>0</v>
      </c>
      <c r="L28" s="19">
        <f>IF(D28=20,ROUND(E28*F28,1),0)</f>
        <v>0</v>
      </c>
      <c r="M28" s="19">
        <f>IF(D28=25,ROUND(E28*F28,1),0)</f>
        <v>72</v>
      </c>
      <c r="N28" s="19">
        <f>IF(D28=32,ROUND(E28*F28,1),0)</f>
        <v>0</v>
      </c>
      <c r="O28" s="6"/>
    </row>
    <row r="29" spans="1:15" ht="9.75" customHeight="1">
      <c r="A29" s="4"/>
      <c r="B29" s="6"/>
      <c r="C29" s="26"/>
      <c r="D29" s="28"/>
      <c r="E29" s="28"/>
      <c r="F29" s="28"/>
      <c r="G29" s="20"/>
      <c r="H29" s="20"/>
      <c r="I29" s="20"/>
      <c r="J29" s="20"/>
      <c r="K29" s="20"/>
      <c r="L29" s="20"/>
      <c r="M29" s="20"/>
      <c r="N29" s="20"/>
      <c r="O29" s="6"/>
    </row>
    <row r="30" spans="1:15" ht="9.75" customHeight="1">
      <c r="A30" s="4"/>
      <c r="B30" s="6"/>
      <c r="C30" s="25" t="s">
        <v>27</v>
      </c>
      <c r="D30" s="27">
        <v>25</v>
      </c>
      <c r="E30" s="27">
        <v>6</v>
      </c>
      <c r="F30" s="27">
        <v>25</v>
      </c>
      <c r="G30" s="19">
        <f t="shared" ref="G30" si="20">IF(D30=10,ROUND(E30*F30,1),0)</f>
        <v>0</v>
      </c>
      <c r="H30" s="19">
        <f>IF(D30=12,ROUND(E30*F30,1),0)</f>
        <v>0</v>
      </c>
      <c r="I30" s="19">
        <f>IF(D30=14,ROUND(E30*F30,1),0)</f>
        <v>0</v>
      </c>
      <c r="J30" s="19">
        <f>IF(D30=16,ROUND(E30*F30,1),0)</f>
        <v>0</v>
      </c>
      <c r="K30" s="19">
        <f t="shared" ref="K30" si="21">IF(D30=18,ROUND(E30*F30,1),0)</f>
        <v>0</v>
      </c>
      <c r="L30" s="19">
        <f>IF(D30=20,ROUND(E30*F30,1),0)</f>
        <v>0</v>
      </c>
      <c r="M30" s="19">
        <f>IF(D30=25,ROUND(E30*F30,1),0)</f>
        <v>150</v>
      </c>
      <c r="N30" s="19">
        <f>IF(D30=32,ROUND(E30*F30,1),0)</f>
        <v>0</v>
      </c>
      <c r="O30" s="6"/>
    </row>
    <row r="31" spans="1:15" ht="9.75" customHeight="1">
      <c r="A31" s="4"/>
      <c r="B31" s="6"/>
      <c r="C31" s="26"/>
      <c r="D31" s="28"/>
      <c r="E31" s="28"/>
      <c r="F31" s="28"/>
      <c r="G31" s="20"/>
      <c r="H31" s="20"/>
      <c r="I31" s="20"/>
      <c r="J31" s="20"/>
      <c r="K31" s="20"/>
      <c r="L31" s="20"/>
      <c r="M31" s="20"/>
      <c r="N31" s="20"/>
      <c r="O31" s="6"/>
    </row>
    <row r="32" spans="1:15" ht="9.75" hidden="1" customHeight="1">
      <c r="A32" s="4"/>
      <c r="B32" s="6"/>
      <c r="C32" s="34"/>
      <c r="D32" s="27"/>
      <c r="E32" s="27"/>
      <c r="F32" s="27"/>
      <c r="G32" s="19">
        <f t="shared" ref="G32" si="22">IF(D32=10,ROUND(E32*F32,1),0)</f>
        <v>0</v>
      </c>
      <c r="H32" s="19">
        <f>IF(D32=12,ROUND(E32*F32,1),0)</f>
        <v>0</v>
      </c>
      <c r="I32" s="19">
        <f>IF(D32=14,ROUND(E32*F32,1),0)</f>
        <v>0</v>
      </c>
      <c r="J32" s="19">
        <f>IF(D32=16,ROUND(E32*F32,1),0)</f>
        <v>0</v>
      </c>
      <c r="K32" s="19">
        <f t="shared" ref="K32" si="23">IF(D32=18,ROUND(E32*F32,1),0)</f>
        <v>0</v>
      </c>
      <c r="L32" s="19">
        <f>IF(D32=20,ROUND(E32*F32,1),0)</f>
        <v>0</v>
      </c>
      <c r="M32" s="19">
        <f>IF(D32=25,ROUND(E32*F32,1),0)</f>
        <v>0</v>
      </c>
      <c r="N32" s="19">
        <f>IF(D32=32,ROUND(E32*F32,1),0)</f>
        <v>0</v>
      </c>
      <c r="O32" s="6"/>
    </row>
    <row r="33" spans="1:15" ht="9.75" hidden="1" customHeight="1">
      <c r="A33" s="4"/>
      <c r="B33" s="6"/>
      <c r="C33" s="26"/>
      <c r="D33" s="28"/>
      <c r="E33" s="28"/>
      <c r="F33" s="28"/>
      <c r="G33" s="20"/>
      <c r="H33" s="20"/>
      <c r="I33" s="20"/>
      <c r="J33" s="20"/>
      <c r="K33" s="20"/>
      <c r="L33" s="20"/>
      <c r="M33" s="20"/>
      <c r="N33" s="20"/>
      <c r="O33" s="6"/>
    </row>
    <row r="34" spans="1:15" ht="9.75" hidden="1" customHeight="1">
      <c r="A34" s="4"/>
      <c r="B34" s="6"/>
      <c r="C34" s="34"/>
      <c r="D34" s="27"/>
      <c r="E34" s="27"/>
      <c r="F34" s="27"/>
      <c r="G34" s="19">
        <f t="shared" ref="G34" si="24">IF(D34=10,ROUND(E34*F34,1),0)</f>
        <v>0</v>
      </c>
      <c r="H34" s="19">
        <f>IF(D34=12,ROUND(E34*F34,1),0)</f>
        <v>0</v>
      </c>
      <c r="I34" s="19">
        <f>IF(D34=14,ROUND(E34*F34,1),0)</f>
        <v>0</v>
      </c>
      <c r="J34" s="19">
        <f>IF(D34=16,ROUND(E34*F34,1),0)</f>
        <v>0</v>
      </c>
      <c r="K34" s="19">
        <f t="shared" ref="K34" si="25">IF(D34=18,ROUND(E34*F34,1),0)</f>
        <v>0</v>
      </c>
      <c r="L34" s="19">
        <f>IF(D34=20,ROUND(E34*F34,1),0)</f>
        <v>0</v>
      </c>
      <c r="M34" s="19">
        <f>IF(D34=25,ROUND(E34*F34,1),0)</f>
        <v>0</v>
      </c>
      <c r="N34" s="19">
        <f>IF(D34=32,ROUND(E34*F34,1),0)</f>
        <v>0</v>
      </c>
      <c r="O34" s="6"/>
    </row>
    <row r="35" spans="1:15" ht="9.75" hidden="1" customHeight="1">
      <c r="A35" s="4"/>
      <c r="B35" s="6"/>
      <c r="C35" s="26"/>
      <c r="D35" s="28"/>
      <c r="E35" s="28"/>
      <c r="F35" s="28"/>
      <c r="G35" s="20"/>
      <c r="H35" s="20"/>
      <c r="I35" s="20"/>
      <c r="J35" s="20"/>
      <c r="K35" s="20"/>
      <c r="L35" s="20"/>
      <c r="M35" s="20"/>
      <c r="N35" s="20"/>
      <c r="O35" s="6"/>
    </row>
    <row r="36" spans="1:15" ht="9.75" hidden="1" customHeight="1">
      <c r="A36" s="4"/>
      <c r="B36" s="6"/>
      <c r="C36" s="34"/>
      <c r="D36" s="27"/>
      <c r="E36" s="27"/>
      <c r="F36" s="27"/>
      <c r="G36" s="19">
        <f t="shared" ref="G36" si="26">IF(D36=10,ROUND(E36*F36,1),0)</f>
        <v>0</v>
      </c>
      <c r="H36" s="19">
        <f>IF(D36=12,ROUND(E36*F36,1),0)</f>
        <v>0</v>
      </c>
      <c r="I36" s="19">
        <f>IF(D36=14,ROUND(E36*F36,1),0)</f>
        <v>0</v>
      </c>
      <c r="J36" s="19">
        <f>IF(D36=16,ROUND(E36*F36,1),0)</f>
        <v>0</v>
      </c>
      <c r="K36" s="19">
        <f t="shared" ref="K36" si="27">IF(D36=18,ROUND(E36*F36,1),0)</f>
        <v>0</v>
      </c>
      <c r="L36" s="19">
        <f>IF(D36=20,ROUND(E36*F36,1),0)</f>
        <v>0</v>
      </c>
      <c r="M36" s="19">
        <f>IF(D36=25,ROUND(E36*F36,1),0)</f>
        <v>0</v>
      </c>
      <c r="N36" s="19">
        <f>IF(D36=32,ROUND(E36*F36,1),0)</f>
        <v>0</v>
      </c>
      <c r="O36" s="6"/>
    </row>
    <row r="37" spans="1:15" ht="9.75" hidden="1" customHeight="1">
      <c r="A37" s="4"/>
      <c r="B37" s="6"/>
      <c r="C37" s="26"/>
      <c r="D37" s="28"/>
      <c r="E37" s="28"/>
      <c r="F37" s="28"/>
      <c r="G37" s="20"/>
      <c r="H37" s="20"/>
      <c r="I37" s="20"/>
      <c r="J37" s="20"/>
      <c r="K37" s="20"/>
      <c r="L37" s="20"/>
      <c r="M37" s="20"/>
      <c r="N37" s="20"/>
      <c r="O37" s="6"/>
    </row>
    <row r="38" spans="1:15" ht="9.75" customHeight="1">
      <c r="A38" s="4"/>
      <c r="B38" s="6"/>
      <c r="C38" s="35" t="s">
        <v>12</v>
      </c>
      <c r="D38" s="36"/>
      <c r="E38" s="36"/>
      <c r="F38" s="37"/>
      <c r="G38" s="17">
        <f>SUM(G8:G37)</f>
        <v>38620</v>
      </c>
      <c r="H38" s="17">
        <f>SUM(H8:H37)</f>
        <v>9718</v>
      </c>
      <c r="I38" s="17">
        <f>SUM(I8:I37)</f>
        <v>0</v>
      </c>
      <c r="J38" s="17">
        <f>ROUND(SUM(J8:J37),1)</f>
        <v>0</v>
      </c>
      <c r="K38" s="17">
        <f>ROUND(SUM(K8:K37),1)</f>
        <v>5886.4</v>
      </c>
      <c r="L38" s="17">
        <f>ROUND(SUM(L8:L37),1)</f>
        <v>20404.3</v>
      </c>
      <c r="M38" s="17">
        <f>ROUND(SUM(M8:M37),1)</f>
        <v>4266.1000000000004</v>
      </c>
      <c r="N38" s="17">
        <f>ROUND(SUM(N8:N37),1)</f>
        <v>0</v>
      </c>
      <c r="O38" s="6"/>
    </row>
    <row r="39" spans="1:15" s="3" customFormat="1" ht="9.75" customHeight="1">
      <c r="A39" s="4"/>
      <c r="B39" s="4"/>
      <c r="C39" s="38"/>
      <c r="D39" s="39"/>
      <c r="E39" s="39"/>
      <c r="F39" s="40"/>
      <c r="G39" s="18"/>
      <c r="H39" s="18"/>
      <c r="I39" s="18"/>
      <c r="J39" s="18"/>
      <c r="K39" s="18"/>
      <c r="L39" s="18"/>
      <c r="M39" s="18"/>
      <c r="N39" s="18"/>
      <c r="O39" s="4"/>
    </row>
    <row r="40" spans="1:15" s="3" customFormat="1" ht="9.75" customHeight="1">
      <c r="A40" s="4"/>
      <c r="B40" s="4"/>
      <c r="C40" s="35" t="s">
        <v>13</v>
      </c>
      <c r="D40" s="36"/>
      <c r="E40" s="36"/>
      <c r="F40" s="37"/>
      <c r="G40" s="21">
        <v>0.61699999999999999</v>
      </c>
      <c r="H40" s="21">
        <v>0.88800000000000001</v>
      </c>
      <c r="I40" s="21">
        <v>1.21</v>
      </c>
      <c r="J40" s="21">
        <v>1.58</v>
      </c>
      <c r="K40" s="21">
        <v>2</v>
      </c>
      <c r="L40" s="21">
        <v>2.4700000000000002</v>
      </c>
      <c r="M40" s="21">
        <v>3.85</v>
      </c>
      <c r="N40" s="21">
        <v>6.31</v>
      </c>
      <c r="O40" s="4"/>
    </row>
    <row r="41" spans="1:15" s="3" customFormat="1" ht="9.75" customHeight="1">
      <c r="A41" s="6"/>
      <c r="B41" s="4"/>
      <c r="C41" s="38"/>
      <c r="D41" s="39"/>
      <c r="E41" s="39"/>
      <c r="F41" s="40"/>
      <c r="G41" s="22"/>
      <c r="H41" s="22"/>
      <c r="I41" s="22"/>
      <c r="J41" s="22"/>
      <c r="K41" s="22"/>
      <c r="L41" s="22"/>
      <c r="M41" s="22"/>
      <c r="N41" s="22"/>
      <c r="O41" s="4"/>
    </row>
    <row r="42" spans="1:15" s="3" customFormat="1" ht="9.75" customHeight="1">
      <c r="A42" s="6"/>
      <c r="B42" s="4"/>
      <c r="C42" s="35" t="s">
        <v>14</v>
      </c>
      <c r="D42" s="36"/>
      <c r="E42" s="36"/>
      <c r="F42" s="37"/>
      <c r="G42" s="17">
        <f t="shared" ref="G42" si="28">ROUND(G38*G40,2)</f>
        <v>23828.54</v>
      </c>
      <c r="H42" s="17">
        <f t="shared" ref="H42:N42" si="29">ROUND(H38*H40,2)</f>
        <v>8629.58</v>
      </c>
      <c r="I42" s="17">
        <f t="shared" si="29"/>
        <v>0</v>
      </c>
      <c r="J42" s="17">
        <f t="shared" si="29"/>
        <v>0</v>
      </c>
      <c r="K42" s="17">
        <f t="shared" ref="K42" si="30">ROUND(K38*K40,2)</f>
        <v>11772.8</v>
      </c>
      <c r="L42" s="17">
        <f t="shared" si="29"/>
        <v>50398.62</v>
      </c>
      <c r="M42" s="17">
        <f t="shared" si="29"/>
        <v>16424.490000000002</v>
      </c>
      <c r="N42" s="17">
        <f t="shared" si="29"/>
        <v>0</v>
      </c>
      <c r="O42" s="4"/>
    </row>
    <row r="43" spans="1:15" s="3" customFormat="1" ht="9.75" customHeight="1">
      <c r="A43" s="6"/>
      <c r="B43" s="4"/>
      <c r="C43" s="38"/>
      <c r="D43" s="39"/>
      <c r="E43" s="39"/>
      <c r="F43" s="40"/>
      <c r="G43" s="18"/>
      <c r="H43" s="18"/>
      <c r="I43" s="18"/>
      <c r="J43" s="18"/>
      <c r="K43" s="18"/>
      <c r="L43" s="18"/>
      <c r="M43" s="18"/>
      <c r="N43" s="18"/>
      <c r="O43" s="4"/>
    </row>
    <row r="44" spans="1:15" s="3" customFormat="1" ht="9.75" customHeight="1">
      <c r="A44" s="6"/>
      <c r="B44" s="4"/>
      <c r="C44" s="29"/>
      <c r="D44" s="29"/>
      <c r="E44" s="29"/>
      <c r="F44" s="29"/>
      <c r="G44" s="8"/>
      <c r="H44" s="30" t="s">
        <v>16</v>
      </c>
      <c r="I44" s="31"/>
      <c r="J44" s="31"/>
      <c r="K44" s="31"/>
      <c r="L44" s="31"/>
      <c r="M44" s="41">
        <f>ROUND(SUM(H42:N43),2)</f>
        <v>87225.49</v>
      </c>
      <c r="N44" s="42"/>
      <c r="O44" s="4"/>
    </row>
    <row r="45" spans="1:15" ht="9.75" customHeight="1">
      <c r="A45" s="6"/>
      <c r="B45" s="6"/>
      <c r="C45" s="29"/>
      <c r="D45" s="29"/>
      <c r="E45" s="29"/>
      <c r="F45" s="29"/>
      <c r="G45" s="8"/>
      <c r="H45" s="32"/>
      <c r="I45" s="33"/>
      <c r="J45" s="33"/>
      <c r="K45" s="33"/>
      <c r="L45" s="33"/>
      <c r="M45" s="43"/>
      <c r="N45" s="44"/>
      <c r="O45" s="6"/>
    </row>
    <row r="46" spans="1:15" ht="4.5" customHeight="1">
      <c r="A46" s="6"/>
      <c r="B46" s="6"/>
      <c r="C46" s="6"/>
      <c r="D46" s="6"/>
      <c r="E46" s="6"/>
      <c r="F46" s="6"/>
      <c r="G46" s="6"/>
      <c r="H46" s="7"/>
      <c r="I46" s="7"/>
      <c r="J46" s="7"/>
      <c r="K46" s="7"/>
      <c r="L46" s="7"/>
      <c r="M46" s="7"/>
      <c r="N46" s="7"/>
      <c r="O46" s="6"/>
    </row>
    <row r="47" spans="1:15" s="6" customFormat="1" ht="9.75" customHeight="1">
      <c r="A47" s="1"/>
      <c r="J47" s="13"/>
    </row>
    <row r="48" spans="1:15" s="6" customFormat="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s="6" customFormat="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s="6" customFormat="1" ht="24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s="6" customFormat="1" ht="24.9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s="6" customFormat="1" ht="24.9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s="6" customFormat="1" ht="24.9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s="6" customFormat="1" ht="24.9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s="6" customFormat="1" ht="24.9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s="6" customFormat="1" ht="24.9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s="6" customFormat="1" ht="24.9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s="6" customFormat="1" ht="24.9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s="6" customFormat="1" ht="24.9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s="6" customFormat="1" ht="24.9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s="6" customFormat="1" ht="24.9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s="6" customFormat="1" ht="24.9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s="6" customFormat="1" ht="24.9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s="6" customFormat="1" ht="24.9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</sheetData>
  <sheetProtection formatCells="0" formatColumns="0" formatRows="0" insertColumns="0" insertRows="0" insertHyperlinks="0" deleteColumns="0" deleteRows="0" sort="0" autoFilter="0" pivotTables="0"/>
  <mergeCells count="230">
    <mergeCell ref="A1:O1"/>
    <mergeCell ref="N22:N23"/>
    <mergeCell ref="D4:D5"/>
    <mergeCell ref="L6:L7"/>
    <mergeCell ref="C10:C11"/>
    <mergeCell ref="D10:D11"/>
    <mergeCell ref="D22:D23"/>
    <mergeCell ref="D20:D21"/>
    <mergeCell ref="E22:E23"/>
    <mergeCell ref="D6:D7"/>
    <mergeCell ref="E10:E11"/>
    <mergeCell ref="D8:D9"/>
    <mergeCell ref="E4:E5"/>
    <mergeCell ref="E6:E7"/>
    <mergeCell ref="H6:H7"/>
    <mergeCell ref="I8:I9"/>
    <mergeCell ref="M6:M7"/>
    <mergeCell ref="H4:N5"/>
    <mergeCell ref="N6:N7"/>
    <mergeCell ref="I6:I7"/>
    <mergeCell ref="E8:E9"/>
    <mergeCell ref="F8:F9"/>
    <mergeCell ref="H8:H9"/>
    <mergeCell ref="F4:F7"/>
    <mergeCell ref="N32:N33"/>
    <mergeCell ref="M34:M35"/>
    <mergeCell ref="M32:M33"/>
    <mergeCell ref="N34:N35"/>
    <mergeCell ref="N24:N25"/>
    <mergeCell ref="M10:M11"/>
    <mergeCell ref="J8:J9"/>
    <mergeCell ref="M8:M9"/>
    <mergeCell ref="N8:N9"/>
    <mergeCell ref="L22:L23"/>
    <mergeCell ref="M22:M23"/>
    <mergeCell ref="N12:N13"/>
    <mergeCell ref="N14:N15"/>
    <mergeCell ref="N10:N11"/>
    <mergeCell ref="J10:J11"/>
    <mergeCell ref="N16:N17"/>
    <mergeCell ref="N18:N19"/>
    <mergeCell ref="M20:M21"/>
    <mergeCell ref="L12:L13"/>
    <mergeCell ref="M24:M25"/>
    <mergeCell ref="N20:N21"/>
    <mergeCell ref="L14:L15"/>
    <mergeCell ref="M26:M27"/>
    <mergeCell ref="M16:M17"/>
    <mergeCell ref="M18:M19"/>
    <mergeCell ref="M14:M15"/>
    <mergeCell ref="M12:M13"/>
    <mergeCell ref="J6:J7"/>
    <mergeCell ref="L8:L9"/>
    <mergeCell ref="C12:C13"/>
    <mergeCell ref="J14:J15"/>
    <mergeCell ref="I14:I15"/>
    <mergeCell ref="C14:C15"/>
    <mergeCell ref="D14:D15"/>
    <mergeCell ref="F12:F13"/>
    <mergeCell ref="L10:L11"/>
    <mergeCell ref="F10:F11"/>
    <mergeCell ref="D12:D13"/>
    <mergeCell ref="I10:I11"/>
    <mergeCell ref="I12:I13"/>
    <mergeCell ref="H12:H13"/>
    <mergeCell ref="H10:H11"/>
    <mergeCell ref="J12:J13"/>
    <mergeCell ref="H14:H15"/>
    <mergeCell ref="F14:F15"/>
    <mergeCell ref="J16:J17"/>
    <mergeCell ref="J18:J19"/>
    <mergeCell ref="D16:D17"/>
    <mergeCell ref="E14:E15"/>
    <mergeCell ref="F16:F17"/>
    <mergeCell ref="E12:E13"/>
    <mergeCell ref="L20:L21"/>
    <mergeCell ref="F18:F19"/>
    <mergeCell ref="L18:L19"/>
    <mergeCell ref="I16:I17"/>
    <mergeCell ref="L16:L17"/>
    <mergeCell ref="G18:G19"/>
    <mergeCell ref="G20:G21"/>
    <mergeCell ref="K16:K17"/>
    <mergeCell ref="K18:K19"/>
    <mergeCell ref="H18:H19"/>
    <mergeCell ref="H16:H17"/>
    <mergeCell ref="M44:N45"/>
    <mergeCell ref="L42:L43"/>
    <mergeCell ref="M42:M43"/>
    <mergeCell ref="I26:I27"/>
    <mergeCell ref="H28:H29"/>
    <mergeCell ref="J30:J31"/>
    <mergeCell ref="I30:I31"/>
    <mergeCell ref="H30:H31"/>
    <mergeCell ref="N26:N27"/>
    <mergeCell ref="N42:N43"/>
    <mergeCell ref="M38:M39"/>
    <mergeCell ref="L40:L41"/>
    <mergeCell ref="M40:M41"/>
    <mergeCell ref="N38:N39"/>
    <mergeCell ref="M36:M37"/>
    <mergeCell ref="M28:M29"/>
    <mergeCell ref="N40:N41"/>
    <mergeCell ref="N36:N37"/>
    <mergeCell ref="J38:J39"/>
    <mergeCell ref="J42:J43"/>
    <mergeCell ref="J40:J41"/>
    <mergeCell ref="I40:I41"/>
    <mergeCell ref="N30:N31"/>
    <mergeCell ref="H32:H33"/>
    <mergeCell ref="C42:F43"/>
    <mergeCell ref="C40:F41"/>
    <mergeCell ref="L28:L29"/>
    <mergeCell ref="M30:M31"/>
    <mergeCell ref="L36:L37"/>
    <mergeCell ref="L38:L39"/>
    <mergeCell ref="I38:I39"/>
    <mergeCell ref="H42:H43"/>
    <mergeCell ref="I42:I43"/>
    <mergeCell ref="H40:H41"/>
    <mergeCell ref="H38:H39"/>
    <mergeCell ref="C32:C33"/>
    <mergeCell ref="C28:C29"/>
    <mergeCell ref="C38:F39"/>
    <mergeCell ref="D36:D37"/>
    <mergeCell ref="D34:D35"/>
    <mergeCell ref="E36:E37"/>
    <mergeCell ref="E32:E33"/>
    <mergeCell ref="D30:D31"/>
    <mergeCell ref="E30:E31"/>
    <mergeCell ref="D32:D33"/>
    <mergeCell ref="H36:H37"/>
    <mergeCell ref="I36:I37"/>
    <mergeCell ref="J32:J33"/>
    <mergeCell ref="F44:F45"/>
    <mergeCell ref="D44:D45"/>
    <mergeCell ref="H44:L45"/>
    <mergeCell ref="C36:C37"/>
    <mergeCell ref="C34:C35"/>
    <mergeCell ref="G32:G33"/>
    <mergeCell ref="G34:G35"/>
    <mergeCell ref="C44:C45"/>
    <mergeCell ref="C8:C9"/>
    <mergeCell ref="E44:E45"/>
    <mergeCell ref="D18:D19"/>
    <mergeCell ref="E18:E19"/>
    <mergeCell ref="L30:L31"/>
    <mergeCell ref="I28:I29"/>
    <mergeCell ref="F28:F29"/>
    <mergeCell ref="J28:J29"/>
    <mergeCell ref="J26:J27"/>
    <mergeCell ref="L26:L27"/>
    <mergeCell ref="F30:F31"/>
    <mergeCell ref="F26:F27"/>
    <mergeCell ref="H26:H27"/>
    <mergeCell ref="C24:C25"/>
    <mergeCell ref="C22:C23"/>
    <mergeCell ref="H20:H21"/>
    <mergeCell ref="C18:C19"/>
    <mergeCell ref="C20:C21"/>
    <mergeCell ref="N28:N29"/>
    <mergeCell ref="H22:H23"/>
    <mergeCell ref="E20:E21"/>
    <mergeCell ref="F20:F21"/>
    <mergeCell ref="E28:E29"/>
    <mergeCell ref="F24:F25"/>
    <mergeCell ref="H24:H25"/>
    <mergeCell ref="F22:F23"/>
    <mergeCell ref="E26:E27"/>
    <mergeCell ref="C26:C27"/>
    <mergeCell ref="D24:D25"/>
    <mergeCell ref="D26:D27"/>
    <mergeCell ref="G22:G23"/>
    <mergeCell ref="J24:J25"/>
    <mergeCell ref="I22:I23"/>
    <mergeCell ref="J22:J23"/>
    <mergeCell ref="D28:D29"/>
    <mergeCell ref="J20:J21"/>
    <mergeCell ref="I24:I25"/>
    <mergeCell ref="I20:I21"/>
    <mergeCell ref="I18:I19"/>
    <mergeCell ref="L24:L25"/>
    <mergeCell ref="G40:G41"/>
    <mergeCell ref="G42:G43"/>
    <mergeCell ref="C4:C7"/>
    <mergeCell ref="K6:K7"/>
    <mergeCell ref="K8:K9"/>
    <mergeCell ref="K10:K11"/>
    <mergeCell ref="K12:K13"/>
    <mergeCell ref="K14:K15"/>
    <mergeCell ref="G24:G25"/>
    <mergeCell ref="G26:G27"/>
    <mergeCell ref="G28:G29"/>
    <mergeCell ref="G30:G31"/>
    <mergeCell ref="G6:G7"/>
    <mergeCell ref="G8:G9"/>
    <mergeCell ref="G10:G11"/>
    <mergeCell ref="G12:G13"/>
    <mergeCell ref="G14:G15"/>
    <mergeCell ref="G16:G17"/>
    <mergeCell ref="C16:C17"/>
    <mergeCell ref="E16:E17"/>
    <mergeCell ref="K40:K41"/>
    <mergeCell ref="K42:K43"/>
    <mergeCell ref="K32:K33"/>
    <mergeCell ref="I32:I33"/>
    <mergeCell ref="C2:N2"/>
    <mergeCell ref="K38:K39"/>
    <mergeCell ref="K20:K21"/>
    <mergeCell ref="K22:K23"/>
    <mergeCell ref="K24:K25"/>
    <mergeCell ref="K26:K27"/>
    <mergeCell ref="K28:K29"/>
    <mergeCell ref="K30:K31"/>
    <mergeCell ref="G38:G39"/>
    <mergeCell ref="J36:J37"/>
    <mergeCell ref="F32:F33"/>
    <mergeCell ref="E34:E35"/>
    <mergeCell ref="F36:F37"/>
    <mergeCell ref="L32:L33"/>
    <mergeCell ref="C30:C31"/>
    <mergeCell ref="H34:H35"/>
    <mergeCell ref="I34:I35"/>
    <mergeCell ref="J34:J35"/>
    <mergeCell ref="L34:L35"/>
    <mergeCell ref="F34:F35"/>
    <mergeCell ref="G36:G37"/>
    <mergeCell ref="K34:K35"/>
    <mergeCell ref="K36:K37"/>
    <mergeCell ref="E24:E25"/>
  </mergeCells>
  <phoneticPr fontId="1" type="noConversion"/>
  <printOptions horizontalCentered="1"/>
  <pageMargins left="0.17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wall</vt:lpstr>
      <vt:lpstr>wall!Print_Area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MM</cp:lastModifiedBy>
  <cp:lastPrinted>2010-01-31T13:21:22Z</cp:lastPrinted>
  <dcterms:created xsi:type="dcterms:W3CDTF">1996-10-14T23:33:28Z</dcterms:created>
  <dcterms:modified xsi:type="dcterms:W3CDTF">2012-01-16T16:21:38Z</dcterms:modified>
</cp:coreProperties>
</file>